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PescaAcquacoltura\GIACOMO\Nuova cartella2\FLAG\Azione 2.2\"/>
    </mc:Choice>
  </mc:AlternateContent>
  <bookViews>
    <workbookView xWindow="0" yWindow="45" windowWidth="15960" windowHeight="11760" activeTab="1"/>
  </bookViews>
  <sheets>
    <sheet name="Allegato A" sheetId="1" r:id="rId1"/>
    <sheet name="Allegato B" sheetId="2" r:id="rId2"/>
  </sheets>
  <calcPr calcId="162913"/>
</workbook>
</file>

<file path=xl/calcChain.xml><?xml version="1.0" encoding="utf-8"?>
<calcChain xmlns="http://schemas.openxmlformats.org/spreadsheetml/2006/main">
  <c r="H11" i="2" l="1"/>
  <c r="M5" i="2"/>
  <c r="K5" i="2"/>
  <c r="K12" i="1" l="1"/>
  <c r="M9" i="2" l="1"/>
  <c r="M8" i="2"/>
  <c r="M7" i="2"/>
  <c r="M6" i="2"/>
  <c r="M10" i="2"/>
  <c r="L9" i="2"/>
  <c r="L8" i="2"/>
  <c r="L7" i="2"/>
  <c r="L6" i="2"/>
  <c r="K9" i="2"/>
  <c r="K8" i="2"/>
  <c r="K7" i="2"/>
  <c r="K6" i="2"/>
  <c r="K10" i="2" s="1"/>
  <c r="L10" i="2" l="1"/>
  <c r="K11" i="2" s="1"/>
  <c r="J12" i="1"/>
  <c r="G10" i="2" l="1"/>
  <c r="L12" i="1" l="1"/>
</calcChain>
</file>

<file path=xl/sharedStrings.xml><?xml version="1.0" encoding="utf-8"?>
<sst xmlns="http://schemas.openxmlformats.org/spreadsheetml/2006/main" count="88" uniqueCount="56">
  <si>
    <t>Punteggio</t>
  </si>
  <si>
    <t>Codice pratica</t>
  </si>
  <si>
    <t>Richiedente</t>
  </si>
  <si>
    <t>C.F./P.IVA</t>
  </si>
  <si>
    <t>Indirizzo</t>
  </si>
  <si>
    <t>Città</t>
  </si>
  <si>
    <t>CAP</t>
  </si>
  <si>
    <t>Importo Spesa ammissibile</t>
  </si>
  <si>
    <t>Contributo CONCEDIBILE</t>
  </si>
  <si>
    <t xml:space="preserve"> % contributo (b/a)</t>
  </si>
  <si>
    <t>1°</t>
  </si>
  <si>
    <t>Comune di Ancona</t>
  </si>
  <si>
    <t>2°</t>
  </si>
  <si>
    <t>Comune di Civitanova Marche</t>
  </si>
  <si>
    <t>3°</t>
  </si>
  <si>
    <t>Comune di Falconara Marittima</t>
  </si>
  <si>
    <t>4°</t>
  </si>
  <si>
    <t>Comune di Porto Recanati</t>
  </si>
  <si>
    <t>Comune di Potenza Picena</t>
  </si>
  <si>
    <t>Contributo concesso</t>
  </si>
  <si>
    <t>Largo XXIV Maggio, 1</t>
  </si>
  <si>
    <t>Ancona</t>
  </si>
  <si>
    <t>00351040423</t>
  </si>
  <si>
    <t>00262470438</t>
  </si>
  <si>
    <t>Piazza XX Settembre, 93</t>
  </si>
  <si>
    <t>Civitanova Marche</t>
  </si>
  <si>
    <t>Piazza Carducci, 4</t>
  </si>
  <si>
    <t>Falconara Marittima</t>
  </si>
  <si>
    <t>00343140422</t>
  </si>
  <si>
    <t>00255040438</t>
  </si>
  <si>
    <t>Corso Matteotti, 230</t>
  </si>
  <si>
    <t>Porto Recanati</t>
  </si>
  <si>
    <t>00125720433</t>
  </si>
  <si>
    <t>Potenza Picena</t>
  </si>
  <si>
    <t>cap</t>
  </si>
  <si>
    <t>6°</t>
  </si>
  <si>
    <t>04/2.2/2019</t>
  </si>
  <si>
    <t>00125720434</t>
  </si>
  <si>
    <t>Piazza Matteotti, 29</t>
  </si>
  <si>
    <t>01/2.2/2019</t>
  </si>
  <si>
    <t>02/2.2/2019</t>
  </si>
  <si>
    <t>03/2.2/2019</t>
  </si>
  <si>
    <t>05/2.2/2019</t>
  </si>
  <si>
    <t>81,80/100</t>
  </si>
  <si>
    <t>40,80/100</t>
  </si>
  <si>
    <t>39,60/100</t>
  </si>
  <si>
    <t>44,20/100</t>
  </si>
  <si>
    <t>36,00/100</t>
  </si>
  <si>
    <t>Allegato A:  GRADUATORIA ISTANZE AMMESSE A CONTRIBUTO AVVISO PUBBLICO Azione 2.2 - Sostegno a progetti di promozione del territorio, dei prodotti ittici locali, della cultura locale e del dialogo sociale, finalizzati alla riscoperta delle tradizioni della pesca e della tutela del mare - (seconda edizione)</t>
  </si>
  <si>
    <t>Allegato B:  CONCESSIONE CONTRIBUTI ISTANZE AMMESSE A CONTRIBUTO AVVISO PUBBLICO Azione 2.2 - Sostegno a progetti di promozione del territorio, dei prodotti ittici locali, della cultura locale e del dialogo sociale, finalizzati alla riscoperta delle tradizioni della pesca e della tutela del mare -  (seconda edizione)</t>
  </si>
  <si>
    <t xml:space="preserve">Importo Spesa ammissibile a conntributo </t>
  </si>
  <si>
    <t>SUBTOTALI</t>
  </si>
  <si>
    <t>TOTALE</t>
  </si>
  <si>
    <t>capitolo 2160310047
UE (50%)</t>
  </si>
  <si>
    <t>capitolo  2160310046    STATO  (35%)</t>
  </si>
  <si>
    <t>capitolo   2160310027       Regione  (15%)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</si>
</sst>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/###"/>
    <numFmt numFmtId="165" formatCode="&quot;€ &quot;#,##0.00;&quot;-€ &quot;#,##0.00"/>
  </numFmts>
  <fonts count="9" x14ac:knownFonts="1">
    <font>
      <sz val="11"/>
      <color indexed="8"/>
      <name val="Calibri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justify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10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vertical="center" wrapText="1"/>
    </xf>
    <xf numFmtId="0" fontId="0" fillId="0" borderId="0" xfId="0" applyNumberFormat="1" applyFont="1" applyAlignment="1"/>
    <xf numFmtId="49" fontId="5" fillId="2" borderId="4" xfId="0" applyNumberFormat="1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 wrapText="1"/>
    </xf>
    <xf numFmtId="0" fontId="4" fillId="2" borderId="4" xfId="0" quotePrefix="1" applyFont="1" applyFill="1" applyBorder="1" applyAlignment="1">
      <alignment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/>
    <xf numFmtId="0" fontId="0" fillId="2" borderId="6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/>
    <xf numFmtId="0" fontId="5" fillId="0" borderId="0" xfId="0" applyFont="1" applyAlignment="1"/>
    <xf numFmtId="0" fontId="5" fillId="2" borderId="4" xfId="0" quotePrefix="1" applyFont="1" applyFill="1" applyBorder="1" applyAlignment="1">
      <alignment vertical="center" wrapText="1"/>
    </xf>
    <xf numFmtId="165" fontId="5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5" fontId="8" fillId="4" borderId="4" xfId="0" applyNumberFormat="1" applyFont="1" applyFill="1" applyBorder="1" applyAlignment="1">
      <alignment horizontal="center" vertical="center" wrapText="1"/>
    </xf>
    <xf numFmtId="10" fontId="1" fillId="4" borderId="4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165" fontId="6" fillId="4" borderId="1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165" fontId="6" fillId="4" borderId="20" xfId="0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left" vertical="center" wrapText="1"/>
    </xf>
    <xf numFmtId="49" fontId="0" fillId="2" borderId="7" xfId="0" applyNumberFormat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5" fontId="6" fillId="2" borderId="16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165" fontId="6" fillId="2" borderId="17" xfId="0" applyNumberFormat="1" applyFont="1" applyFill="1" applyBorder="1" applyAlignment="1">
      <alignment horizontal="center" vertical="center" wrapText="1"/>
    </xf>
    <xf numFmtId="165" fontId="6" fillId="4" borderId="18" xfId="0" applyNumberFormat="1" applyFont="1" applyFill="1" applyBorder="1" applyAlignment="1">
      <alignment horizontal="center" vertical="center" wrapText="1"/>
    </xf>
    <xf numFmtId="165" fontId="6" fillId="4" borderId="19" xfId="0" applyNumberFormat="1" applyFont="1" applyFill="1" applyBorder="1" applyAlignment="1">
      <alignment horizontal="center" vertical="center" wrapText="1"/>
    </xf>
    <xf numFmtId="165" fontId="6" fillId="4" borderId="12" xfId="0" applyNumberFormat="1" applyFont="1" applyFill="1" applyBorder="1" applyAlignment="1">
      <alignment horizontal="center" vertical="center" wrapText="1"/>
    </xf>
    <xf numFmtId="165" fontId="6" fillId="4" borderId="13" xfId="0" applyNumberFormat="1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2F2F2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"/>
  <sheetViews>
    <sheetView showGridLines="0" workbookViewId="0">
      <selection activeCell="D31" sqref="D31:D35"/>
    </sheetView>
  </sheetViews>
  <sheetFormatPr defaultColWidth="8.85546875" defaultRowHeight="15" customHeight="1" x14ac:dyDescent="0.25"/>
  <cols>
    <col min="1" max="1" width="6.42578125" style="1" customWidth="1"/>
    <col min="2" max="2" width="4.42578125" style="1" customWidth="1"/>
    <col min="3" max="3" width="11.42578125" style="1" customWidth="1"/>
    <col min="4" max="4" width="17.140625" style="1" customWidth="1"/>
    <col min="5" max="5" width="35.7109375" style="1" customWidth="1"/>
    <col min="6" max="6" width="14.42578125" style="1" customWidth="1"/>
    <col min="7" max="7" width="23.7109375" style="1" customWidth="1"/>
    <col min="8" max="8" width="18.85546875" style="1" customWidth="1"/>
    <col min="9" max="9" width="9.140625" style="1" customWidth="1"/>
    <col min="10" max="10" width="13.140625" style="1" customWidth="1"/>
    <col min="11" max="11" width="13.140625" style="15" customWidth="1"/>
    <col min="12" max="12" width="12.7109375" style="1" bestFit="1" customWidth="1"/>
    <col min="13" max="13" width="12.28515625" style="1" customWidth="1"/>
    <col min="14" max="256" width="8.85546875" style="1" customWidth="1"/>
  </cols>
  <sheetData>
    <row r="1" spans="1:256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56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6" ht="34.5" customHeight="1" x14ac:dyDescent="0.25">
      <c r="A3" s="2"/>
      <c r="B3" s="43" t="s">
        <v>48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256" ht="15.75" customHeight="1" x14ac:dyDescent="0.2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56" ht="15" customHeight="1" x14ac:dyDescent="0.2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56" ht="38.25" x14ac:dyDescent="0.25">
      <c r="A6" s="2"/>
      <c r="B6" s="5"/>
      <c r="C6" s="6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50</v>
      </c>
      <c r="L6" s="6" t="s">
        <v>8</v>
      </c>
      <c r="M6" s="6" t="s">
        <v>9</v>
      </c>
    </row>
    <row r="7" spans="1:256" ht="30" customHeight="1" x14ac:dyDescent="0.25">
      <c r="A7" s="7"/>
      <c r="B7" s="8" t="s">
        <v>10</v>
      </c>
      <c r="C7" s="9" t="s">
        <v>43</v>
      </c>
      <c r="D7" s="23" t="s">
        <v>39</v>
      </c>
      <c r="E7" s="10" t="s">
        <v>11</v>
      </c>
      <c r="F7" s="18" t="s">
        <v>22</v>
      </c>
      <c r="G7" s="17" t="s">
        <v>20</v>
      </c>
      <c r="H7" s="17" t="s">
        <v>21</v>
      </c>
      <c r="I7" s="23">
        <v>60123</v>
      </c>
      <c r="J7" s="11">
        <v>39976.959999999999</v>
      </c>
      <c r="K7" s="11">
        <v>39976.959999999999</v>
      </c>
      <c r="L7" s="11">
        <v>32781.11</v>
      </c>
      <c r="M7" s="12">
        <v>0.82</v>
      </c>
    </row>
    <row r="8" spans="1:256" ht="30" customHeight="1" x14ac:dyDescent="0.25">
      <c r="A8" s="7"/>
      <c r="B8" s="8" t="s">
        <v>12</v>
      </c>
      <c r="C8" s="13" t="s">
        <v>44</v>
      </c>
      <c r="D8" s="23" t="s">
        <v>40</v>
      </c>
      <c r="E8" s="10" t="s">
        <v>13</v>
      </c>
      <c r="F8" s="18" t="s">
        <v>23</v>
      </c>
      <c r="G8" s="17" t="s">
        <v>24</v>
      </c>
      <c r="H8" s="17" t="s">
        <v>25</v>
      </c>
      <c r="I8" s="23">
        <v>62012</v>
      </c>
      <c r="J8" s="11">
        <v>48800</v>
      </c>
      <c r="K8" s="11">
        <v>40000</v>
      </c>
      <c r="L8" s="11">
        <v>32800</v>
      </c>
      <c r="M8" s="12">
        <v>0.82</v>
      </c>
    </row>
    <row r="9" spans="1:256" ht="30" customHeight="1" x14ac:dyDescent="0.25">
      <c r="A9" s="7"/>
      <c r="B9" s="8" t="s">
        <v>14</v>
      </c>
      <c r="C9" s="13" t="s">
        <v>47</v>
      </c>
      <c r="D9" s="23" t="s">
        <v>41</v>
      </c>
      <c r="E9" s="10" t="s">
        <v>15</v>
      </c>
      <c r="F9" s="19" t="s">
        <v>28</v>
      </c>
      <c r="G9" s="17" t="s">
        <v>26</v>
      </c>
      <c r="H9" s="17" t="s">
        <v>27</v>
      </c>
      <c r="I9" s="23">
        <v>60015</v>
      </c>
      <c r="J9" s="11">
        <v>40014.6</v>
      </c>
      <c r="K9" s="11">
        <v>40000</v>
      </c>
      <c r="L9" s="11">
        <v>32800</v>
      </c>
      <c r="M9" s="12">
        <v>0.82</v>
      </c>
    </row>
    <row r="10" spans="1:256" ht="30" customHeight="1" x14ac:dyDescent="0.25">
      <c r="A10" s="7"/>
      <c r="B10" s="8" t="s">
        <v>16</v>
      </c>
      <c r="C10" s="13" t="s">
        <v>46</v>
      </c>
      <c r="D10" s="23" t="s">
        <v>42</v>
      </c>
      <c r="E10" s="10" t="s">
        <v>17</v>
      </c>
      <c r="F10" s="19" t="s">
        <v>29</v>
      </c>
      <c r="G10" s="17" t="s">
        <v>30</v>
      </c>
      <c r="H10" s="17" t="s">
        <v>31</v>
      </c>
      <c r="I10" s="23">
        <v>62017</v>
      </c>
      <c r="J10" s="11">
        <v>41450</v>
      </c>
      <c r="K10" s="11">
        <v>40000</v>
      </c>
      <c r="L10" s="11">
        <v>32800</v>
      </c>
      <c r="M10" s="34">
        <v>0.82</v>
      </c>
    </row>
    <row r="11" spans="1:256" ht="30" customHeight="1" x14ac:dyDescent="0.25">
      <c r="A11" s="22"/>
      <c r="B11" s="8" t="s">
        <v>35</v>
      </c>
      <c r="C11" s="13" t="s">
        <v>45</v>
      </c>
      <c r="D11" s="23" t="s">
        <v>36</v>
      </c>
      <c r="E11" s="10" t="s">
        <v>18</v>
      </c>
      <c r="F11" s="19" t="s">
        <v>37</v>
      </c>
      <c r="G11" s="17" t="s">
        <v>38</v>
      </c>
      <c r="H11" s="17" t="s">
        <v>33</v>
      </c>
      <c r="I11" s="23">
        <v>62018</v>
      </c>
      <c r="J11" s="11">
        <v>39989.47</v>
      </c>
      <c r="K11" s="11">
        <v>39989.47</v>
      </c>
      <c r="L11" s="11">
        <v>32791.360000000001</v>
      </c>
      <c r="M11" s="12">
        <v>0.82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7.100000000000001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0">
        <f>SUM(J7:J11)</f>
        <v>210231.03</v>
      </c>
      <c r="K12" s="20">
        <f>SUM(K7:K11)</f>
        <v>199966.43</v>
      </c>
      <c r="L12" s="20">
        <f>SUM(L7:L11)</f>
        <v>163972.46999999997</v>
      </c>
      <c r="M12" s="2"/>
    </row>
    <row r="13" spans="1:256" ht="1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4"/>
      <c r="M13" s="2"/>
    </row>
    <row r="14" spans="1:256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mergeCells count="1">
    <mergeCell ref="B3:M3"/>
  </mergeCells>
  <conditionalFormatting sqref="J7:L11">
    <cfRule type="cellIs" dxfId="9" priority="3" stopIfTrue="1" operator="lessThan">
      <formula>0</formula>
    </cfRule>
  </conditionalFormatting>
  <conditionalFormatting sqref="J12:L12">
    <cfRule type="cellIs" dxfId="8" priority="1" stopIfTrue="1" operator="lessThan">
      <formula>0</formula>
    </cfRule>
  </conditionalFormatting>
  <pageMargins left="0.7" right="0.7" top="0.75" bottom="0.75" header="0.3" footer="0.3"/>
  <pageSetup orientation="portrait" r:id="rId1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14"/>
  <sheetViews>
    <sheetView showGridLines="0" tabSelected="1" zoomScaleNormal="100" workbookViewId="0">
      <selection activeCell="A2" sqref="A2:M2"/>
    </sheetView>
  </sheetViews>
  <sheetFormatPr defaultColWidth="8.85546875" defaultRowHeight="15" customHeight="1" x14ac:dyDescent="0.25"/>
  <cols>
    <col min="1" max="1" width="14.140625" style="15" customWidth="1"/>
    <col min="2" max="2" width="35.7109375" style="15" customWidth="1"/>
    <col min="3" max="3" width="15.85546875" style="15" customWidth="1"/>
    <col min="4" max="4" width="24.5703125" style="15" customWidth="1"/>
    <col min="5" max="5" width="24.7109375" style="15" customWidth="1"/>
    <col min="6" max="6" width="8.5703125" style="15" customWidth="1"/>
    <col min="7" max="7" width="17.28515625" style="15" bestFit="1" customWidth="1"/>
    <col min="8" max="13" width="13" style="15" customWidth="1"/>
    <col min="14" max="261" width="8.85546875" style="15" customWidth="1"/>
  </cols>
  <sheetData>
    <row r="1" spans="1:262" ht="72" customHeight="1" x14ac:dyDescent="0.25">
      <c r="A1" s="45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262" ht="15.75" customHeight="1" x14ac:dyDescent="0.25">
      <c r="A2" s="47"/>
      <c r="B2" s="47"/>
      <c r="C2" s="47"/>
      <c r="D2" s="47"/>
      <c r="E2" s="47"/>
      <c r="F2" s="47"/>
      <c r="G2" s="47"/>
      <c r="H2" s="48"/>
      <c r="I2" s="48"/>
      <c r="J2" s="48"/>
      <c r="K2" s="48"/>
      <c r="L2" s="48"/>
      <c r="M2" s="48"/>
    </row>
    <row r="3" spans="1:262" ht="15.75" customHeight="1" x14ac:dyDescent="0.25">
      <c r="A3" s="35"/>
      <c r="B3" s="35"/>
      <c r="C3" s="35"/>
      <c r="D3" s="35"/>
      <c r="E3" s="35"/>
      <c r="F3" s="35"/>
      <c r="G3" s="35"/>
      <c r="H3" s="49">
        <v>2019</v>
      </c>
      <c r="I3" s="50"/>
      <c r="J3" s="51"/>
      <c r="K3" s="49">
        <v>2020</v>
      </c>
      <c r="L3" s="50"/>
      <c r="M3" s="51"/>
    </row>
    <row r="4" spans="1:262" ht="48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34</v>
      </c>
      <c r="G4" s="6" t="s">
        <v>19</v>
      </c>
      <c r="H4" s="36" t="s">
        <v>53</v>
      </c>
      <c r="I4" s="36" t="s">
        <v>54</v>
      </c>
      <c r="J4" s="36" t="s">
        <v>55</v>
      </c>
      <c r="K4" s="36" t="s">
        <v>53</v>
      </c>
      <c r="L4" s="36" t="s">
        <v>54</v>
      </c>
      <c r="M4" s="36" t="s">
        <v>55</v>
      </c>
    </row>
    <row r="5" spans="1:262" s="29" customFormat="1" ht="32.1" customHeight="1" x14ac:dyDescent="0.25">
      <c r="A5" s="24" t="s">
        <v>39</v>
      </c>
      <c r="B5" s="16" t="s">
        <v>11</v>
      </c>
      <c r="C5" s="25" t="s">
        <v>22</v>
      </c>
      <c r="D5" s="26" t="s">
        <v>20</v>
      </c>
      <c r="E5" s="26" t="s">
        <v>21</v>
      </c>
      <c r="F5" s="24">
        <v>60123</v>
      </c>
      <c r="G5" s="27">
        <v>32781.11</v>
      </c>
      <c r="H5" s="27">
        <v>2342.1999999999998</v>
      </c>
      <c r="I5" s="27">
        <v>1639.54</v>
      </c>
      <c r="J5" s="27">
        <v>702.65</v>
      </c>
      <c r="K5" s="37">
        <f>16390.55-H5</f>
        <v>14048.349999999999</v>
      </c>
      <c r="L5" s="32">
        <v>9833.85</v>
      </c>
      <c r="M5" s="37">
        <f>4917.17-J5</f>
        <v>4214.5200000000004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</row>
    <row r="6" spans="1:262" s="29" customFormat="1" ht="32.1" customHeight="1" x14ac:dyDescent="0.25">
      <c r="A6" s="24" t="s">
        <v>40</v>
      </c>
      <c r="B6" s="16" t="s">
        <v>13</v>
      </c>
      <c r="C6" s="25" t="s">
        <v>23</v>
      </c>
      <c r="D6" s="26" t="s">
        <v>24</v>
      </c>
      <c r="E6" s="26" t="s">
        <v>25</v>
      </c>
      <c r="F6" s="24">
        <v>62012</v>
      </c>
      <c r="G6" s="27">
        <v>32800</v>
      </c>
      <c r="H6" s="27"/>
      <c r="I6" s="27"/>
      <c r="J6" s="27"/>
      <c r="K6" s="38">
        <f t="shared" ref="K6:K9" si="0">G6*0.5</f>
        <v>16400</v>
      </c>
      <c r="L6" s="31">
        <f t="shared" ref="L6:L9" si="1">G6*0.35</f>
        <v>11480</v>
      </c>
      <c r="M6" s="38">
        <f t="shared" ref="M6:M9" si="2">G6*0.15</f>
        <v>4920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</row>
    <row r="7" spans="1:262" s="29" customFormat="1" ht="32.1" customHeight="1" x14ac:dyDescent="0.25">
      <c r="A7" s="24" t="s">
        <v>41</v>
      </c>
      <c r="B7" s="16" t="s">
        <v>15</v>
      </c>
      <c r="C7" s="30" t="s">
        <v>28</v>
      </c>
      <c r="D7" s="26" t="s">
        <v>26</v>
      </c>
      <c r="E7" s="26" t="s">
        <v>27</v>
      </c>
      <c r="F7" s="24">
        <v>60015</v>
      </c>
      <c r="G7" s="27">
        <v>32800</v>
      </c>
      <c r="H7" s="27"/>
      <c r="I7" s="27"/>
      <c r="J7" s="27"/>
      <c r="K7" s="38">
        <f t="shared" si="0"/>
        <v>16400</v>
      </c>
      <c r="L7" s="31">
        <f t="shared" si="1"/>
        <v>11480</v>
      </c>
      <c r="M7" s="38">
        <f t="shared" si="2"/>
        <v>4920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</row>
    <row r="8" spans="1:262" s="29" customFormat="1" ht="32.1" customHeight="1" x14ac:dyDescent="0.25">
      <c r="A8" s="24" t="s">
        <v>42</v>
      </c>
      <c r="B8" s="16" t="s">
        <v>17</v>
      </c>
      <c r="C8" s="30" t="s">
        <v>29</v>
      </c>
      <c r="D8" s="26" t="s">
        <v>30</v>
      </c>
      <c r="E8" s="26" t="s">
        <v>31</v>
      </c>
      <c r="F8" s="24">
        <v>62017</v>
      </c>
      <c r="G8" s="27">
        <v>32800</v>
      </c>
      <c r="H8" s="27"/>
      <c r="I8" s="27"/>
      <c r="J8" s="27"/>
      <c r="K8" s="38">
        <f t="shared" si="0"/>
        <v>16400</v>
      </c>
      <c r="L8" s="31">
        <f t="shared" si="1"/>
        <v>11480</v>
      </c>
      <c r="M8" s="38">
        <f t="shared" si="2"/>
        <v>4920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</row>
    <row r="9" spans="1:262" s="29" customFormat="1" ht="32.1" customHeight="1" x14ac:dyDescent="0.25">
      <c r="A9" s="24" t="s">
        <v>36</v>
      </c>
      <c r="B9" s="16" t="s">
        <v>18</v>
      </c>
      <c r="C9" s="30" t="s">
        <v>32</v>
      </c>
      <c r="D9" s="26" t="s">
        <v>38</v>
      </c>
      <c r="E9" s="41" t="s">
        <v>33</v>
      </c>
      <c r="F9" s="39">
        <v>62018</v>
      </c>
      <c r="G9" s="27">
        <v>32791.360000000001</v>
      </c>
      <c r="H9" s="27"/>
      <c r="I9" s="27"/>
      <c r="J9" s="27"/>
      <c r="K9" s="38">
        <f t="shared" si="0"/>
        <v>16395.68</v>
      </c>
      <c r="L9" s="31">
        <f t="shared" si="1"/>
        <v>11476.975999999999</v>
      </c>
      <c r="M9" s="38">
        <f t="shared" si="2"/>
        <v>4918.7039999999997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</row>
    <row r="10" spans="1:262" ht="18" customHeight="1" x14ac:dyDescent="0.25">
      <c r="E10" s="55" t="s">
        <v>52</v>
      </c>
      <c r="F10" s="56"/>
      <c r="G10" s="42">
        <f>SUM(G5:G9)</f>
        <v>163972.46999999997</v>
      </c>
      <c r="H10" s="40">
        <v>2342.1999999999998</v>
      </c>
      <c r="I10" s="40">
        <v>1639.54</v>
      </c>
      <c r="J10" s="40">
        <v>702.65</v>
      </c>
      <c r="K10" s="33">
        <f>SUM(K5:K9)</f>
        <v>79644.03</v>
      </c>
      <c r="L10" s="33">
        <f>SUM(L5:L9)</f>
        <v>55750.826000000001</v>
      </c>
      <c r="M10" s="33">
        <f>SUM(M5:M9)</f>
        <v>23893.224000000002</v>
      </c>
    </row>
    <row r="11" spans="1:262" ht="15.75" x14ac:dyDescent="0.25">
      <c r="E11" s="57" t="s">
        <v>51</v>
      </c>
      <c r="F11" s="58"/>
      <c r="G11" s="59"/>
      <c r="H11" s="52">
        <f>H10+I10+J10</f>
        <v>4684.3899999999994</v>
      </c>
      <c r="I11" s="53"/>
      <c r="J11" s="54"/>
      <c r="K11" s="52">
        <f>K10+L10+M10</f>
        <v>159288.08000000002</v>
      </c>
      <c r="L11" s="53"/>
      <c r="M11" s="54"/>
    </row>
    <row r="12" spans="1:262" ht="15" customHeight="1" x14ac:dyDescent="0.25">
      <c r="G12" s="21"/>
      <c r="H12" s="21"/>
      <c r="I12" s="21"/>
      <c r="J12" s="21"/>
    </row>
    <row r="13" spans="1:262" ht="15" customHeight="1" x14ac:dyDescent="0.25">
      <c r="K13" s="21"/>
    </row>
    <row r="14" spans="1:262" ht="15" customHeight="1" x14ac:dyDescent="0.25">
      <c r="JB14" s="15"/>
    </row>
  </sheetData>
  <mergeCells count="8">
    <mergeCell ref="A1:M1"/>
    <mergeCell ref="A2:M2"/>
    <mergeCell ref="K3:M3"/>
    <mergeCell ref="H3:J3"/>
    <mergeCell ref="H11:J11"/>
    <mergeCell ref="K11:M11"/>
    <mergeCell ref="E10:F10"/>
    <mergeCell ref="E11:G11"/>
  </mergeCells>
  <conditionalFormatting sqref="K5:K9 M5:M9">
    <cfRule type="cellIs" dxfId="7" priority="12" stopIfTrue="1" operator="lessThan">
      <formula>0</formula>
    </cfRule>
  </conditionalFormatting>
  <conditionalFormatting sqref="G10:M10">
    <cfRule type="cellIs" dxfId="6" priority="8" stopIfTrue="1" operator="lessThan">
      <formula>0</formula>
    </cfRule>
  </conditionalFormatting>
  <conditionalFormatting sqref="L5:L9">
    <cfRule type="cellIs" dxfId="5" priority="6" stopIfTrue="1" operator="lessThan">
      <formula>0</formula>
    </cfRule>
  </conditionalFormatting>
  <conditionalFormatting sqref="G5:J9">
    <cfRule type="cellIs" dxfId="4" priority="5" stopIfTrue="1" operator="lessThan">
      <formula>0</formula>
    </cfRule>
  </conditionalFormatting>
  <conditionalFormatting sqref="E10">
    <cfRule type="cellIs" dxfId="3" priority="4" stopIfTrue="1" operator="lessThan">
      <formula>0</formula>
    </cfRule>
  </conditionalFormatting>
  <conditionalFormatting sqref="E11">
    <cfRule type="cellIs" dxfId="2" priority="3" stopIfTrue="1" operator="lessThan">
      <formula>0</formula>
    </cfRule>
  </conditionalFormatting>
  <conditionalFormatting sqref="K11">
    <cfRule type="cellIs" dxfId="1" priority="1" stopIfTrue="1" operator="lessThan">
      <formula>0</formula>
    </cfRule>
  </conditionalFormatting>
  <conditionalFormatting sqref="H11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 r:id="rId1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Allegato A</vt:lpstr>
      <vt:lpstr>Allegato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Vittorio fiorucci</dc:creator>
  <cp:lastModifiedBy>Matteo Cuicchi</cp:lastModifiedBy>
  <dcterms:created xsi:type="dcterms:W3CDTF">2018-04-09T14:52:37Z</dcterms:created>
  <dcterms:modified xsi:type="dcterms:W3CDTF">2019-12-30T15:21:30Z</dcterms:modified>
</cp:coreProperties>
</file>